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san.elahi\Desktop\2017-Summer-OM Maktabkhooneh\a - Sessions\07\"/>
    </mc:Choice>
  </mc:AlternateContent>
  <bookViews>
    <workbookView xWindow="120" yWindow="120" windowWidth="15135" windowHeight="9300"/>
  </bookViews>
  <sheets>
    <sheet name="Aggregate Planning Example" sheetId="2" r:id="rId1"/>
  </sheets>
  <definedNames>
    <definedName name="solver_adj" localSheetId="0" hidden="1">'Aggregate Planning Example'!$B$17:$I$22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'Aggregate Planning Example'!$F$22</definedName>
    <definedName name="solver_lhs2" localSheetId="0" hidden="1">'Aggregate Planning Example'!$G$22</definedName>
    <definedName name="solver_lhs3" localSheetId="0" hidden="1">'Aggregate Planning Example'!$M$27:$N$32</definedName>
    <definedName name="solver_lhs4" localSheetId="0" hidden="1">'Aggregate Planning Example'!$O$27:$P$32</definedName>
    <definedName name="solver_lhs5" localSheetId="0" hidden="1">'Aggregate Planning Example'!$F$22</definedName>
    <definedName name="solver_lhs6" localSheetId="0" hidden="1">'Aggregate Planning Example'!$P$27:$P$32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'Aggregate Planning Example'!$O$14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el3" localSheetId="0" hidden="1">2</definedName>
    <definedName name="solver_rel4" localSheetId="0" hidden="1">3</definedName>
    <definedName name="solver_rel5" localSheetId="0" hidden="1">2</definedName>
    <definedName name="solver_rel6" localSheetId="0" hidden="1">3</definedName>
    <definedName name="solver_rhs1" localSheetId="0" hidden="1">'Aggregate Planning Example'!$K$10</definedName>
    <definedName name="solver_rhs2" localSheetId="0" hidden="1">'Aggregate Planning Example'!$K$9</definedName>
    <definedName name="solver_rhs3" localSheetId="0" hidden="1">0</definedName>
    <definedName name="solver_rhs4" localSheetId="0" hidden="1">0</definedName>
    <definedName name="solver_rhs5" localSheetId="0" hidden="1">'Aggregate Planning Example'!$K$10</definedName>
    <definedName name="solver_rhs6" localSheetId="0" hidden="1">0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O15" i="2" l="1"/>
  <c r="M28" i="2"/>
  <c r="N28" i="2"/>
  <c r="O28" i="2"/>
  <c r="P28" i="2"/>
  <c r="M29" i="2"/>
  <c r="N29" i="2"/>
  <c r="O29" i="2"/>
  <c r="P29" i="2"/>
  <c r="M30" i="2"/>
  <c r="N30" i="2"/>
  <c r="O30" i="2"/>
  <c r="P30" i="2"/>
  <c r="M31" i="2"/>
  <c r="N31" i="2"/>
  <c r="O31" i="2"/>
  <c r="P31" i="2"/>
  <c r="M32" i="2"/>
  <c r="N32" i="2"/>
  <c r="O32" i="2"/>
  <c r="P32" i="2"/>
  <c r="P27" i="2"/>
  <c r="O27" i="2"/>
  <c r="N27" i="2"/>
  <c r="B28" i="2"/>
  <c r="C28" i="2"/>
  <c r="D28" i="2"/>
  <c r="E28" i="2"/>
  <c r="F28" i="2"/>
  <c r="G28" i="2"/>
  <c r="H28" i="2"/>
  <c r="I28" i="2"/>
  <c r="B29" i="2"/>
  <c r="C29" i="2"/>
  <c r="D29" i="2"/>
  <c r="E29" i="2"/>
  <c r="F29" i="2"/>
  <c r="G29" i="2"/>
  <c r="H29" i="2"/>
  <c r="I29" i="2"/>
  <c r="B30" i="2"/>
  <c r="C30" i="2"/>
  <c r="D30" i="2"/>
  <c r="E30" i="2"/>
  <c r="F30" i="2"/>
  <c r="G30" i="2"/>
  <c r="H30" i="2"/>
  <c r="I30" i="2"/>
  <c r="B31" i="2"/>
  <c r="C31" i="2"/>
  <c r="D31" i="2"/>
  <c r="E31" i="2"/>
  <c r="F31" i="2"/>
  <c r="G31" i="2"/>
  <c r="H31" i="2"/>
  <c r="I31" i="2"/>
  <c r="B32" i="2"/>
  <c r="C32" i="2"/>
  <c r="D32" i="2"/>
  <c r="E32" i="2"/>
  <c r="F32" i="2"/>
  <c r="G32" i="2"/>
  <c r="H32" i="2"/>
  <c r="I32" i="2"/>
  <c r="I27" i="2"/>
  <c r="H27" i="2"/>
  <c r="G27" i="2"/>
  <c r="F27" i="2"/>
  <c r="E27" i="2"/>
  <c r="D27" i="2"/>
  <c r="C27" i="2"/>
  <c r="B27" i="2"/>
  <c r="F16" i="2"/>
  <c r="D16" i="2"/>
  <c r="M27" i="2" s="1"/>
  <c r="O14" i="2"/>
  <c r="O16" i="2" s="1"/>
</calcChain>
</file>

<file path=xl/sharedStrings.xml><?xml version="1.0" encoding="utf-8"?>
<sst xmlns="http://schemas.openxmlformats.org/spreadsheetml/2006/main" count="58" uniqueCount="52">
  <si>
    <t>Inptut Parameters</t>
  </si>
  <si>
    <t>Materials cost/unit</t>
  </si>
  <si>
    <t>Unit Price</t>
  </si>
  <si>
    <t>Period</t>
  </si>
  <si>
    <t>Demand</t>
  </si>
  <si>
    <t>Inventory holding cost/unit/month</t>
  </si>
  <si>
    <t>Starting Workforce</t>
  </si>
  <si>
    <t>Marginal cost of stockout/unit/month</t>
  </si>
  <si>
    <t>Starting Inventory</t>
  </si>
  <si>
    <t>Hiring and training cost/worker</t>
  </si>
  <si>
    <t>Working days per month</t>
  </si>
  <si>
    <t>Layoff cost/worker</t>
  </si>
  <si>
    <t>Working hours per day</t>
  </si>
  <si>
    <t>Labor hours required/unit</t>
  </si>
  <si>
    <t>Max overtime per worker per month</t>
  </si>
  <si>
    <t>Regular time cost/hour</t>
  </si>
  <si>
    <t>End Stockout</t>
  </si>
  <si>
    <t>Over time cost/hour</t>
  </si>
  <si>
    <t>End Inventory</t>
  </si>
  <si>
    <t>Marginal subcontracting cost/unit</t>
  </si>
  <si>
    <t>Decision Variables</t>
  </si>
  <si>
    <t>Objective Function</t>
  </si>
  <si>
    <r>
      <t>H</t>
    </r>
    <r>
      <rPr>
        <sz val="10"/>
        <rFont val="Arial"/>
        <family val="2"/>
      </rPr>
      <t>t</t>
    </r>
  </si>
  <si>
    <r>
      <t>L</t>
    </r>
    <r>
      <rPr>
        <sz val="10"/>
        <rFont val="Arial"/>
        <family val="2"/>
      </rPr>
      <t>t</t>
    </r>
  </si>
  <si>
    <r>
      <t>W</t>
    </r>
    <r>
      <rPr>
        <sz val="10"/>
        <rFont val="Arial"/>
        <family val="2"/>
      </rPr>
      <t>t</t>
    </r>
  </si>
  <si>
    <r>
      <t>O</t>
    </r>
    <r>
      <rPr>
        <sz val="10"/>
        <rFont val="Arial"/>
        <family val="2"/>
      </rPr>
      <t>t</t>
    </r>
  </si>
  <si>
    <r>
      <t>I</t>
    </r>
    <r>
      <rPr>
        <sz val="10"/>
        <rFont val="Arial"/>
        <family val="2"/>
      </rPr>
      <t>t</t>
    </r>
  </si>
  <si>
    <r>
      <t>S</t>
    </r>
    <r>
      <rPr>
        <sz val="10"/>
        <rFont val="Arial"/>
        <family val="2"/>
      </rPr>
      <t>t</t>
    </r>
  </si>
  <si>
    <r>
      <t>C</t>
    </r>
    <r>
      <rPr>
        <sz val="10"/>
        <rFont val="Arial"/>
        <family val="2"/>
      </rPr>
      <t>t</t>
    </r>
  </si>
  <si>
    <r>
      <t>P</t>
    </r>
    <r>
      <rPr>
        <sz val="10"/>
        <rFont val="Arial"/>
        <family val="2"/>
      </rPr>
      <t>t</t>
    </r>
  </si>
  <si>
    <t>Total Cost =</t>
  </si>
  <si>
    <t># Hired</t>
  </si>
  <si>
    <t># Laid off</t>
  </si>
  <si>
    <t># Workforce</t>
  </si>
  <si>
    <t>Overtime</t>
  </si>
  <si>
    <t>Inventory</t>
  </si>
  <si>
    <t>Stockout</t>
  </si>
  <si>
    <t>Subcontract</t>
  </si>
  <si>
    <t>Production</t>
  </si>
  <si>
    <t>Total Revenue =</t>
  </si>
  <si>
    <t>Profit =</t>
  </si>
  <si>
    <t>Calculations</t>
  </si>
  <si>
    <t>Constraints</t>
  </si>
  <si>
    <t>Costs</t>
  </si>
  <si>
    <t>Workforce Balance</t>
  </si>
  <si>
    <t>Inventory Balance</t>
  </si>
  <si>
    <t>Extra Capacity</t>
  </si>
  <si>
    <t>Extra      Over time</t>
  </si>
  <si>
    <t>Hiring</t>
  </si>
  <si>
    <t>Lay off</t>
  </si>
  <si>
    <t>Regular time</t>
  </si>
  <si>
    <t>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</si>
</sst>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164" fontId="4" fillId="0" borderId="1" xfId="2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64" fontId="4" fillId="0" borderId="3" xfId="2" applyNumberFormat="1" applyFont="1" applyFill="1" applyBorder="1" applyAlignment="1">
      <alignment horizontal="right"/>
    </xf>
    <xf numFmtId="3" fontId="4" fillId="0" borderId="3" xfId="2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165" fontId="5" fillId="0" borderId="4" xfId="1" applyNumberFormat="1" applyFont="1" applyFill="1" applyBorder="1"/>
    <xf numFmtId="164" fontId="4" fillId="0" borderId="5" xfId="2" applyNumberFormat="1" applyFont="1" applyFill="1" applyBorder="1" applyAlignment="1">
      <alignment horizontal="right"/>
    </xf>
    <xf numFmtId="3" fontId="4" fillId="0" borderId="5" xfId="2" applyNumberFormat="1" applyFont="1" applyFill="1" applyBorder="1" applyAlignment="1">
      <alignment horizontal="right"/>
    </xf>
    <xf numFmtId="0" fontId="0" fillId="0" borderId="6" xfId="0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3" fillId="0" borderId="0" xfId="0" applyFont="1"/>
    <xf numFmtId="164" fontId="4" fillId="0" borderId="12" xfId="2" applyNumberFormat="1" applyFont="1" applyBorder="1" applyAlignment="1">
      <alignment horizontal="left"/>
    </xf>
    <xf numFmtId="0" fontId="5" fillId="0" borderId="13" xfId="0" applyFont="1" applyFill="1" applyBorder="1"/>
    <xf numFmtId="3" fontId="5" fillId="2" borderId="14" xfId="0" applyNumberFormat="1" applyFont="1" applyFill="1" applyBorder="1"/>
    <xf numFmtId="164" fontId="4" fillId="0" borderId="12" xfId="0" applyNumberFormat="1" applyFont="1" applyBorder="1" applyAlignment="1">
      <alignment horizontal="left"/>
    </xf>
    <xf numFmtId="3" fontId="5" fillId="0" borderId="14" xfId="0" applyNumberFormat="1" applyFont="1" applyFill="1" applyBorder="1"/>
    <xf numFmtId="164" fontId="4" fillId="0" borderId="0" xfId="0" applyNumberFormat="1" applyFont="1" applyAlignment="1">
      <alignment horizontal="left"/>
    </xf>
    <xf numFmtId="0" fontId="5" fillId="0" borderId="4" xfId="0" applyFont="1" applyFill="1" applyBorder="1"/>
    <xf numFmtId="1" fontId="5" fillId="0" borderId="0" xfId="0" applyNumberFormat="1" applyFont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3" fontId="0" fillId="0" borderId="2" xfId="0" applyNumberFormat="1" applyBorder="1"/>
    <xf numFmtId="3" fontId="0" fillId="0" borderId="1" xfId="0" applyNumberFormat="1" applyBorder="1"/>
    <xf numFmtId="1" fontId="0" fillId="0" borderId="4" xfId="0" applyNumberFormat="1" applyFill="1" applyBorder="1" applyAlignment="1">
      <alignment horizontal="left"/>
    </xf>
    <xf numFmtId="164" fontId="8" fillId="3" borderId="12" xfId="2" applyNumberFormat="1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0" fillId="0" borderId="2" xfId="0" applyBorder="1"/>
    <xf numFmtId="0" fontId="2" fillId="3" borderId="18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10774</xdr:colOff>
          <xdr:row>35</xdr:row>
          <xdr:rowOff>0</xdr:rowOff>
        </xdr:from>
        <xdr:to>
          <xdr:col>14</xdr:col>
          <xdr:colOff>604037</xdr:colOff>
          <xdr:row>41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34</xdr:row>
          <xdr:rowOff>9525</xdr:rowOff>
        </xdr:from>
        <xdr:to>
          <xdr:col>9</xdr:col>
          <xdr:colOff>508787</xdr:colOff>
          <xdr:row>38</xdr:row>
          <xdr:rowOff>152399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165888</xdr:colOff>
          <xdr:row>34</xdr:row>
          <xdr:rowOff>160785</xdr:rowOff>
        </xdr:from>
        <xdr:to>
          <xdr:col>18</xdr:col>
          <xdr:colOff>13488</xdr:colOff>
          <xdr:row>39</xdr:row>
          <xdr:rowOff>161924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165481</xdr:colOff>
          <xdr:row>34</xdr:row>
          <xdr:rowOff>19050</xdr:rowOff>
        </xdr:from>
        <xdr:to>
          <xdr:col>20</xdr:col>
          <xdr:colOff>23013</xdr:colOff>
          <xdr:row>38</xdr:row>
          <xdr:rowOff>161924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527838</xdr:colOff>
      <xdr:row>32</xdr:row>
      <xdr:rowOff>28576</xdr:rowOff>
    </xdr:from>
    <xdr:to>
      <xdr:col>12</xdr:col>
      <xdr:colOff>404013</xdr:colOff>
      <xdr:row>34</xdr:row>
      <xdr:rowOff>9525</xdr:rowOff>
    </xdr:to>
    <xdr:cxnSp macro="">
      <xdr:nvCxnSpPr>
        <xdr:cNvPr id="6" name="Straight Arrow Connector 5"/>
        <xdr:cNvCxnSpPr/>
      </xdr:nvCxnSpPr>
      <xdr:spPr>
        <a:xfrm flipV="1">
          <a:off x="6023763" y="5391151"/>
          <a:ext cx="1466850" cy="3047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461163</xdr:colOff>
      <xdr:row>32</xdr:row>
      <xdr:rowOff>19051</xdr:rowOff>
    </xdr:from>
    <xdr:to>
      <xdr:col>13</xdr:col>
      <xdr:colOff>356388</xdr:colOff>
      <xdr:row>34</xdr:row>
      <xdr:rowOff>142875</xdr:rowOff>
    </xdr:to>
    <xdr:cxnSp macro="">
      <xdr:nvCxnSpPr>
        <xdr:cNvPr id="7" name="Straight Arrow Connector 6"/>
        <xdr:cNvCxnSpPr/>
      </xdr:nvCxnSpPr>
      <xdr:spPr>
        <a:xfrm flipV="1">
          <a:off x="7547763" y="5381626"/>
          <a:ext cx="561975" cy="4476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327813</xdr:colOff>
      <xdr:row>32</xdr:row>
      <xdr:rowOff>9525</xdr:rowOff>
    </xdr:from>
    <xdr:to>
      <xdr:col>16</xdr:col>
      <xdr:colOff>384963</xdr:colOff>
      <xdr:row>34</xdr:row>
      <xdr:rowOff>160785</xdr:rowOff>
    </xdr:to>
    <xdr:cxnSp macro="">
      <xdr:nvCxnSpPr>
        <xdr:cNvPr id="8" name="Straight Arrow Connector 7"/>
        <xdr:cNvCxnSpPr>
          <a:stCxn id="1028" idx="0"/>
        </xdr:cNvCxnSpPr>
      </xdr:nvCxnSpPr>
      <xdr:spPr>
        <a:xfrm flipH="1" flipV="1">
          <a:off x="8728863" y="5372100"/>
          <a:ext cx="1304925" cy="47511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384963</xdr:colOff>
      <xdr:row>32</xdr:row>
      <xdr:rowOff>19050</xdr:rowOff>
    </xdr:from>
    <xdr:to>
      <xdr:col>18</xdr:col>
      <xdr:colOff>156363</xdr:colOff>
      <xdr:row>34</xdr:row>
      <xdr:rowOff>28576</xdr:rowOff>
    </xdr:to>
    <xdr:cxnSp macro="">
      <xdr:nvCxnSpPr>
        <xdr:cNvPr id="9" name="Straight Arrow Connector 8"/>
        <xdr:cNvCxnSpPr/>
      </xdr:nvCxnSpPr>
      <xdr:spPr>
        <a:xfrm flipH="1" flipV="1">
          <a:off x="9405138" y="5381625"/>
          <a:ext cx="1619250" cy="33337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2"/>
  <sheetViews>
    <sheetView tabSelected="1" topLeftCell="A25" workbookViewId="0">
      <selection activeCell="J44" sqref="J44"/>
    </sheetView>
  </sheetViews>
  <sheetFormatPr defaultRowHeight="12.75" x14ac:dyDescent="0.2"/>
  <cols>
    <col min="1" max="1" width="6.85546875" bestFit="1" customWidth="1"/>
    <col min="2" max="2" width="7.140625" bestFit="1" customWidth="1"/>
    <col min="3" max="3" width="9" bestFit="1" customWidth="1"/>
    <col min="4" max="4" width="11.7109375" bestFit="1" customWidth="1"/>
    <col min="5" max="5" width="8.7109375" bestFit="1" customWidth="1"/>
    <col min="6" max="6" width="8.85546875" bestFit="1" customWidth="1"/>
    <col min="7" max="7" width="8.5703125" bestFit="1" customWidth="1"/>
    <col min="8" max="8" width="11.140625" bestFit="1" customWidth="1"/>
    <col min="9" max="9" width="10.42578125" bestFit="1" customWidth="1"/>
    <col min="11" max="11" width="5.5703125" bestFit="1" customWidth="1"/>
    <col min="13" max="13" width="10" customWidth="1"/>
    <col min="14" max="14" width="9.7109375" customWidth="1"/>
    <col min="15" max="15" width="9.28515625" customWidth="1"/>
    <col min="16" max="16" width="9.42578125" customWidth="1"/>
  </cols>
  <sheetData>
    <row r="1" spans="1:18" ht="13.5" thickBot="1" x14ac:dyDescent="0.25"/>
    <row r="2" spans="1:18" ht="13.5" thickBot="1" x14ac:dyDescent="0.25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  <c r="O2" s="1"/>
      <c r="P2" s="1"/>
    </row>
    <row r="3" spans="1:18" x14ac:dyDescent="0.2">
      <c r="A3" s="36" t="s">
        <v>1</v>
      </c>
      <c r="B3" s="36"/>
      <c r="C3" s="36"/>
      <c r="D3" s="36"/>
      <c r="E3" s="2">
        <v>10</v>
      </c>
      <c r="F3" s="1"/>
      <c r="G3" s="36" t="s">
        <v>2</v>
      </c>
      <c r="H3" s="36"/>
      <c r="I3" s="36"/>
      <c r="J3" s="36"/>
      <c r="K3" s="2">
        <v>40</v>
      </c>
      <c r="L3" s="1"/>
      <c r="M3" s="3" t="s">
        <v>3</v>
      </c>
      <c r="N3" s="4" t="s">
        <v>4</v>
      </c>
      <c r="O3" s="1"/>
      <c r="P3" s="1"/>
    </row>
    <row r="4" spans="1:18" x14ac:dyDescent="0.2">
      <c r="A4" s="37" t="s">
        <v>5</v>
      </c>
      <c r="B4" s="37"/>
      <c r="C4" s="37"/>
      <c r="D4" s="37"/>
      <c r="E4" s="5">
        <v>2</v>
      </c>
      <c r="F4" s="1"/>
      <c r="G4" s="37" t="s">
        <v>6</v>
      </c>
      <c r="H4" s="37"/>
      <c r="I4" s="37"/>
      <c r="J4" s="37"/>
      <c r="K4" s="6">
        <v>80</v>
      </c>
      <c r="L4" s="1"/>
      <c r="M4" s="7">
        <v>1</v>
      </c>
      <c r="N4" s="8">
        <v>1600</v>
      </c>
      <c r="O4" s="1"/>
      <c r="P4" s="1"/>
      <c r="R4" s="8">
        <v>1000</v>
      </c>
    </row>
    <row r="5" spans="1:18" x14ac:dyDescent="0.2">
      <c r="A5" s="37" t="s">
        <v>7</v>
      </c>
      <c r="B5" s="37"/>
      <c r="C5" s="37"/>
      <c r="D5" s="37"/>
      <c r="E5" s="5">
        <v>5</v>
      </c>
      <c r="F5" s="1"/>
      <c r="G5" s="37" t="s">
        <v>8</v>
      </c>
      <c r="H5" s="37"/>
      <c r="I5" s="37"/>
      <c r="J5" s="37"/>
      <c r="K5" s="6">
        <v>1000</v>
      </c>
      <c r="L5" s="1"/>
      <c r="M5" s="7">
        <v>2</v>
      </c>
      <c r="N5" s="8">
        <v>3000</v>
      </c>
      <c r="O5" s="1"/>
      <c r="P5" s="1"/>
      <c r="R5" s="8">
        <v>3000</v>
      </c>
    </row>
    <row r="6" spans="1:18" x14ac:dyDescent="0.2">
      <c r="A6" s="37" t="s">
        <v>9</v>
      </c>
      <c r="B6" s="37"/>
      <c r="C6" s="37"/>
      <c r="D6" s="37"/>
      <c r="E6" s="5">
        <v>300</v>
      </c>
      <c r="F6" s="1"/>
      <c r="G6" s="37" t="s">
        <v>10</v>
      </c>
      <c r="H6" s="37"/>
      <c r="I6" s="37"/>
      <c r="J6" s="37"/>
      <c r="K6" s="6">
        <v>20</v>
      </c>
      <c r="L6" s="1"/>
      <c r="M6" s="7">
        <v>3</v>
      </c>
      <c r="N6" s="8">
        <v>3200</v>
      </c>
      <c r="O6" s="1"/>
      <c r="P6" s="1"/>
      <c r="R6" s="8">
        <v>3800</v>
      </c>
    </row>
    <row r="7" spans="1:18" x14ac:dyDescent="0.2">
      <c r="A7" s="37" t="s">
        <v>11</v>
      </c>
      <c r="B7" s="37"/>
      <c r="C7" s="37"/>
      <c r="D7" s="37"/>
      <c r="E7" s="5">
        <v>500</v>
      </c>
      <c r="F7" s="1"/>
      <c r="G7" s="37" t="s">
        <v>12</v>
      </c>
      <c r="H7" s="37"/>
      <c r="I7" s="37"/>
      <c r="J7" s="37"/>
      <c r="K7" s="6">
        <v>8</v>
      </c>
      <c r="L7" s="1"/>
      <c r="M7" s="7">
        <v>4</v>
      </c>
      <c r="N7" s="8">
        <v>3800</v>
      </c>
      <c r="O7" s="1"/>
      <c r="P7" s="1"/>
      <c r="R7" s="8">
        <v>4800</v>
      </c>
    </row>
    <row r="8" spans="1:18" x14ac:dyDescent="0.2">
      <c r="A8" s="37" t="s">
        <v>13</v>
      </c>
      <c r="B8" s="37"/>
      <c r="C8" s="37"/>
      <c r="D8" s="37"/>
      <c r="E8" s="6">
        <v>4</v>
      </c>
      <c r="F8" s="1"/>
      <c r="G8" s="37" t="s">
        <v>14</v>
      </c>
      <c r="H8" s="37"/>
      <c r="I8" s="37"/>
      <c r="J8" s="37"/>
      <c r="K8" s="6">
        <v>10</v>
      </c>
      <c r="L8" s="1"/>
      <c r="M8" s="7">
        <v>5</v>
      </c>
      <c r="N8" s="8">
        <v>2200</v>
      </c>
      <c r="O8" s="1"/>
      <c r="P8" s="1"/>
      <c r="R8" s="8">
        <v>2000</v>
      </c>
    </row>
    <row r="9" spans="1:18" x14ac:dyDescent="0.2">
      <c r="A9" s="37" t="s">
        <v>15</v>
      </c>
      <c r="B9" s="37"/>
      <c r="C9" s="37"/>
      <c r="D9" s="37"/>
      <c r="E9" s="5">
        <v>4</v>
      </c>
      <c r="F9" s="1"/>
      <c r="G9" s="37" t="s">
        <v>16</v>
      </c>
      <c r="H9" s="37"/>
      <c r="I9" s="37"/>
      <c r="J9" s="37"/>
      <c r="K9" s="6">
        <v>0</v>
      </c>
      <c r="L9" s="1"/>
      <c r="M9" s="7">
        <v>6</v>
      </c>
      <c r="N9" s="8">
        <v>2200</v>
      </c>
      <c r="O9" s="1"/>
      <c r="P9" s="1"/>
      <c r="R9" s="8">
        <v>1400</v>
      </c>
    </row>
    <row r="10" spans="1:18" x14ac:dyDescent="0.2">
      <c r="A10" s="37" t="s">
        <v>17</v>
      </c>
      <c r="B10" s="37"/>
      <c r="C10" s="37"/>
      <c r="D10" s="37"/>
      <c r="E10" s="5">
        <v>6</v>
      </c>
      <c r="F10" s="1"/>
      <c r="G10" s="37" t="s">
        <v>18</v>
      </c>
      <c r="H10" s="37"/>
      <c r="I10" s="37"/>
      <c r="J10" s="37"/>
      <c r="K10" s="6">
        <v>500</v>
      </c>
      <c r="L10" s="1"/>
      <c r="M10" s="1"/>
      <c r="N10" s="1"/>
      <c r="O10" s="1"/>
      <c r="P10" s="1"/>
    </row>
    <row r="11" spans="1:18" ht="13.5" thickBot="1" x14ac:dyDescent="0.25">
      <c r="A11" s="37" t="s">
        <v>19</v>
      </c>
      <c r="B11" s="37"/>
      <c r="C11" s="37"/>
      <c r="D11" s="37"/>
      <c r="E11" s="9">
        <v>30</v>
      </c>
      <c r="F11" s="1"/>
      <c r="G11" s="37"/>
      <c r="H11" s="37"/>
      <c r="I11" s="37"/>
      <c r="J11" s="37"/>
      <c r="K11" s="10"/>
      <c r="L11" s="1"/>
      <c r="M11" s="1"/>
      <c r="N11" s="1"/>
      <c r="O11" s="1"/>
    </row>
    <row r="12" spans="1:18" ht="13.5" thickBo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8" ht="13.5" thickBot="1" x14ac:dyDescent="0.25">
      <c r="A13" s="33" t="s">
        <v>20</v>
      </c>
      <c r="B13" s="34"/>
      <c r="C13" s="34"/>
      <c r="D13" s="34"/>
      <c r="E13" s="34"/>
      <c r="F13" s="34"/>
      <c r="G13" s="34"/>
      <c r="H13" s="34"/>
      <c r="I13" s="35"/>
      <c r="M13" s="33" t="s">
        <v>21</v>
      </c>
      <c r="N13" s="34"/>
      <c r="O13" s="35"/>
    </row>
    <row r="14" spans="1:18" ht="18.75" thickBot="1" x14ac:dyDescent="0.3">
      <c r="A14" s="11"/>
      <c r="B14" s="12" t="s">
        <v>22</v>
      </c>
      <c r="C14" s="12" t="s">
        <v>23</v>
      </c>
      <c r="D14" s="12" t="s">
        <v>24</v>
      </c>
      <c r="E14" s="12" t="s">
        <v>25</v>
      </c>
      <c r="F14" s="12" t="s">
        <v>26</v>
      </c>
      <c r="G14" s="12" t="s">
        <v>27</v>
      </c>
      <c r="H14" s="12" t="s">
        <v>28</v>
      </c>
      <c r="I14" s="13" t="s">
        <v>29</v>
      </c>
      <c r="M14" s="44" t="s">
        <v>30</v>
      </c>
      <c r="N14" s="45"/>
      <c r="O14" s="32">
        <f>SUM(B27:I32)</f>
        <v>422275.00000000006</v>
      </c>
    </row>
    <row r="15" spans="1:18" ht="13.5" thickBot="1" x14ac:dyDescent="0.25">
      <c r="A15" s="14" t="s">
        <v>3</v>
      </c>
      <c r="B15" s="15" t="s">
        <v>31</v>
      </c>
      <c r="C15" s="15" t="s">
        <v>32</v>
      </c>
      <c r="D15" s="15" t="s">
        <v>33</v>
      </c>
      <c r="E15" s="15" t="s">
        <v>34</v>
      </c>
      <c r="F15" s="15" t="s">
        <v>35</v>
      </c>
      <c r="G15" s="15" t="s">
        <v>36</v>
      </c>
      <c r="H15" s="15" t="s">
        <v>37</v>
      </c>
      <c r="I15" s="16" t="s">
        <v>38</v>
      </c>
      <c r="L15" s="17"/>
      <c r="M15" s="46" t="s">
        <v>39</v>
      </c>
      <c r="N15" s="47"/>
      <c r="O15" s="18">
        <f>SUM(N4:N9)*K3</f>
        <v>640000</v>
      </c>
    </row>
    <row r="16" spans="1:18" ht="13.5" thickBot="1" x14ac:dyDescent="0.25">
      <c r="A16" s="19">
        <v>0</v>
      </c>
      <c r="B16" s="20"/>
      <c r="C16" s="20"/>
      <c r="D16" s="20">
        <f>K4</f>
        <v>80</v>
      </c>
      <c r="E16" s="20"/>
      <c r="F16" s="20">
        <f>K5</f>
        <v>1000</v>
      </c>
      <c r="G16" s="20"/>
      <c r="H16" s="20"/>
      <c r="I16" s="20"/>
      <c r="M16" s="46" t="s">
        <v>40</v>
      </c>
      <c r="N16" s="47"/>
      <c r="O16" s="21">
        <f>O15-O14</f>
        <v>217724.99999999994</v>
      </c>
    </row>
    <row r="17" spans="1:16" x14ac:dyDescent="0.2">
      <c r="A17" s="19">
        <v>1</v>
      </c>
      <c r="B17" s="22">
        <v>0</v>
      </c>
      <c r="C17" s="22">
        <v>15.416666666666652</v>
      </c>
      <c r="D17" s="22">
        <v>64.583333333333357</v>
      </c>
      <c r="E17" s="22">
        <v>0</v>
      </c>
      <c r="F17" s="22">
        <v>1983.3333333333335</v>
      </c>
      <c r="G17" s="22">
        <v>0</v>
      </c>
      <c r="H17" s="22">
        <v>0</v>
      </c>
      <c r="I17" s="22">
        <v>2583.3333333333326</v>
      </c>
    </row>
    <row r="18" spans="1:16" x14ac:dyDescent="0.2">
      <c r="A18" s="19">
        <v>2</v>
      </c>
      <c r="B18" s="22">
        <v>0</v>
      </c>
      <c r="C18" s="22">
        <v>0</v>
      </c>
      <c r="D18" s="22">
        <v>64.583333333333329</v>
      </c>
      <c r="E18" s="22">
        <v>0</v>
      </c>
      <c r="F18" s="22">
        <v>1566.666666666667</v>
      </c>
      <c r="G18" s="22">
        <v>0</v>
      </c>
      <c r="H18" s="22">
        <v>0</v>
      </c>
      <c r="I18" s="22">
        <v>2583.3333333333326</v>
      </c>
    </row>
    <row r="19" spans="1:16" x14ac:dyDescent="0.2">
      <c r="A19" s="19">
        <v>3</v>
      </c>
      <c r="B19" s="22">
        <v>0</v>
      </c>
      <c r="C19" s="22">
        <v>0</v>
      </c>
      <c r="D19" s="22">
        <v>64.583333333333329</v>
      </c>
      <c r="E19" s="22">
        <v>0</v>
      </c>
      <c r="F19" s="22">
        <v>950.00000000000023</v>
      </c>
      <c r="G19" s="22">
        <v>0</v>
      </c>
      <c r="H19" s="22">
        <v>0</v>
      </c>
      <c r="I19" s="22">
        <v>2583.3333333333339</v>
      </c>
      <c r="O19" s="23"/>
    </row>
    <row r="20" spans="1:16" x14ac:dyDescent="0.2">
      <c r="A20" s="19">
        <v>4</v>
      </c>
      <c r="B20" s="22">
        <v>0</v>
      </c>
      <c r="C20" s="22">
        <v>0</v>
      </c>
      <c r="D20" s="22">
        <v>64.583333333333329</v>
      </c>
      <c r="E20" s="22">
        <v>0</v>
      </c>
      <c r="F20" s="22">
        <v>0</v>
      </c>
      <c r="G20" s="22">
        <v>266.66666666666634</v>
      </c>
      <c r="H20" s="22">
        <v>0</v>
      </c>
      <c r="I20" s="22">
        <v>2583.3333333333339</v>
      </c>
    </row>
    <row r="21" spans="1:16" x14ac:dyDescent="0.2">
      <c r="A21" s="19">
        <v>5</v>
      </c>
      <c r="B21" s="22">
        <v>0</v>
      </c>
      <c r="C21" s="22">
        <v>0</v>
      </c>
      <c r="D21" s="22">
        <v>64.583333333333343</v>
      </c>
      <c r="E21" s="22">
        <v>0</v>
      </c>
      <c r="F21" s="22">
        <v>116.66666666666667</v>
      </c>
      <c r="G21" s="22">
        <v>0</v>
      </c>
      <c r="H21" s="22">
        <v>0</v>
      </c>
      <c r="I21" s="22">
        <v>2583.333333333333</v>
      </c>
    </row>
    <row r="22" spans="1:16" x14ac:dyDescent="0.2">
      <c r="A22" s="24">
        <v>6</v>
      </c>
      <c r="B22" s="22">
        <v>0</v>
      </c>
      <c r="C22" s="22">
        <v>0</v>
      </c>
      <c r="D22" s="22">
        <v>64.583333333333343</v>
      </c>
      <c r="E22" s="22">
        <v>0</v>
      </c>
      <c r="F22" s="22">
        <v>500</v>
      </c>
      <c r="G22" s="22">
        <v>0</v>
      </c>
      <c r="H22" s="22">
        <v>0</v>
      </c>
      <c r="I22" s="22">
        <v>2583.3333333333335</v>
      </c>
    </row>
    <row r="23" spans="1:16" ht="13.5" thickBot="1" x14ac:dyDescent="0.25">
      <c r="E23" s="25"/>
      <c r="F23" s="25"/>
      <c r="G23" s="25"/>
      <c r="H23" s="25"/>
    </row>
    <row r="24" spans="1:16" ht="13.5" thickBot="1" x14ac:dyDescent="0.25">
      <c r="A24" s="33" t="s">
        <v>41</v>
      </c>
      <c r="B24" s="34"/>
      <c r="C24" s="34"/>
      <c r="D24" s="34"/>
      <c r="E24" s="34"/>
      <c r="F24" s="34"/>
      <c r="G24" s="34"/>
      <c r="H24" s="34"/>
      <c r="I24" s="35"/>
      <c r="M24" s="38" t="s">
        <v>42</v>
      </c>
      <c r="N24" s="39"/>
      <c r="O24" s="39"/>
      <c r="P24" s="40"/>
    </row>
    <row r="25" spans="1:16" ht="13.5" customHeight="1" thickBot="1" x14ac:dyDescent="0.25">
      <c r="B25" s="41" t="s">
        <v>43</v>
      </c>
      <c r="C25" s="41"/>
      <c r="D25" s="41"/>
      <c r="E25" s="41"/>
      <c r="F25" s="41"/>
      <c r="G25" s="41"/>
      <c r="H25" s="41"/>
      <c r="I25" s="41"/>
      <c r="M25" s="42" t="s">
        <v>44</v>
      </c>
      <c r="N25" s="42" t="s">
        <v>45</v>
      </c>
      <c r="O25" s="42" t="s">
        <v>46</v>
      </c>
      <c r="P25" s="42" t="s">
        <v>47</v>
      </c>
    </row>
    <row r="26" spans="1:16" ht="13.5" thickBot="1" x14ac:dyDescent="0.25">
      <c r="A26" s="26" t="s">
        <v>3</v>
      </c>
      <c r="B26" s="27" t="s">
        <v>48</v>
      </c>
      <c r="C26" s="27" t="s">
        <v>49</v>
      </c>
      <c r="D26" s="27" t="s">
        <v>50</v>
      </c>
      <c r="E26" s="27" t="s">
        <v>34</v>
      </c>
      <c r="F26" s="27" t="s">
        <v>35</v>
      </c>
      <c r="G26" s="27" t="s">
        <v>36</v>
      </c>
      <c r="H26" s="27" t="s">
        <v>37</v>
      </c>
      <c r="I26" s="28" t="s">
        <v>51</v>
      </c>
      <c r="J26" s="17"/>
      <c r="K26" s="17"/>
      <c r="L26" s="17"/>
      <c r="M26" s="43"/>
      <c r="N26" s="43"/>
      <c r="O26" s="43"/>
      <c r="P26" s="43"/>
    </row>
    <row r="27" spans="1:16" x14ac:dyDescent="0.2">
      <c r="A27" s="19">
        <v>1</v>
      </c>
      <c r="B27" s="29">
        <f t="shared" ref="B27:B32" si="0">B17*$E$6</f>
        <v>0</v>
      </c>
      <c r="C27" s="29">
        <f t="shared" ref="C27:C32" si="1">C17*$E$7</f>
        <v>7708.3333333333258</v>
      </c>
      <c r="D27" s="29">
        <f t="shared" ref="D27:D32" si="2">D17*$K$7*$K$6*$E$9</f>
        <v>41333.33333333335</v>
      </c>
      <c r="E27" s="29">
        <f t="shared" ref="E27:E32" si="3">E17*$E$10</f>
        <v>0</v>
      </c>
      <c r="F27" s="29">
        <f t="shared" ref="F27:F32" si="4">F17*$E$4</f>
        <v>3966.666666666667</v>
      </c>
      <c r="G27" s="29">
        <f t="shared" ref="G27:G32" si="5">G17*$E$5</f>
        <v>0</v>
      </c>
      <c r="H27" s="29">
        <f t="shared" ref="H27:H32" si="6">H17*$E$11</f>
        <v>0</v>
      </c>
      <c r="I27" s="30">
        <f t="shared" ref="I27:I32" si="7">I17*$E$3</f>
        <v>25833.333333333325</v>
      </c>
      <c r="M27" s="31">
        <f t="shared" ref="M27:M32" si="8">D17-D16-B17+C17</f>
        <v>0</v>
      </c>
      <c r="N27" s="31">
        <f t="shared" ref="N27:N32" si="9">F17-F16-I17-H17-G17+G16+N4</f>
        <v>0</v>
      </c>
      <c r="O27" s="31">
        <f t="shared" ref="O27:O32" si="10">D17*$K$7*$K$6/$E$8+E17/$E$8-I17</f>
        <v>0</v>
      </c>
      <c r="P27" s="31">
        <f t="shared" ref="P27:P32" si="11">D17*$K$8-E17</f>
        <v>645.8333333333336</v>
      </c>
    </row>
    <row r="28" spans="1:16" x14ac:dyDescent="0.2">
      <c r="A28" s="19">
        <v>2</v>
      </c>
      <c r="B28" s="29">
        <f t="shared" si="0"/>
        <v>0</v>
      </c>
      <c r="C28" s="29">
        <f t="shared" si="1"/>
        <v>0</v>
      </c>
      <c r="D28" s="29">
        <f t="shared" si="2"/>
        <v>41333.333333333328</v>
      </c>
      <c r="E28" s="29">
        <f t="shared" si="3"/>
        <v>0</v>
      </c>
      <c r="F28" s="29">
        <f t="shared" si="4"/>
        <v>3133.3333333333339</v>
      </c>
      <c r="G28" s="29">
        <f t="shared" si="5"/>
        <v>0</v>
      </c>
      <c r="H28" s="29">
        <f t="shared" si="6"/>
        <v>0</v>
      </c>
      <c r="I28" s="30">
        <f t="shared" si="7"/>
        <v>25833.333333333325</v>
      </c>
      <c r="M28" s="31">
        <f t="shared" si="8"/>
        <v>-2.8421709430404007E-14</v>
      </c>
      <c r="N28" s="31">
        <f t="shared" si="9"/>
        <v>0</v>
      </c>
      <c r="O28" s="31">
        <f t="shared" si="10"/>
        <v>0</v>
      </c>
      <c r="P28" s="31">
        <f t="shared" si="11"/>
        <v>645.83333333333326</v>
      </c>
    </row>
    <row r="29" spans="1:16" x14ac:dyDescent="0.2">
      <c r="A29" s="19">
        <v>3</v>
      </c>
      <c r="B29" s="29">
        <f t="shared" si="0"/>
        <v>0</v>
      </c>
      <c r="C29" s="29">
        <f t="shared" si="1"/>
        <v>0</v>
      </c>
      <c r="D29" s="29">
        <f t="shared" si="2"/>
        <v>41333.333333333328</v>
      </c>
      <c r="E29" s="29">
        <f t="shared" si="3"/>
        <v>0</v>
      </c>
      <c r="F29" s="29">
        <f t="shared" si="4"/>
        <v>1900.0000000000005</v>
      </c>
      <c r="G29" s="29">
        <f t="shared" si="5"/>
        <v>0</v>
      </c>
      <c r="H29" s="29">
        <f t="shared" si="6"/>
        <v>0</v>
      </c>
      <c r="I29" s="30">
        <f t="shared" si="7"/>
        <v>25833.333333333339</v>
      </c>
      <c r="M29" s="31">
        <f t="shared" si="8"/>
        <v>0</v>
      </c>
      <c r="N29" s="31">
        <f t="shared" si="9"/>
        <v>0</v>
      </c>
      <c r="O29" s="31">
        <f t="shared" si="10"/>
        <v>0</v>
      </c>
      <c r="P29" s="31">
        <f t="shared" si="11"/>
        <v>645.83333333333326</v>
      </c>
    </row>
    <row r="30" spans="1:16" x14ac:dyDescent="0.2">
      <c r="A30" s="19">
        <v>4</v>
      </c>
      <c r="B30" s="29">
        <f t="shared" si="0"/>
        <v>0</v>
      </c>
      <c r="C30" s="29">
        <f t="shared" si="1"/>
        <v>0</v>
      </c>
      <c r="D30" s="29">
        <f t="shared" si="2"/>
        <v>41333.333333333328</v>
      </c>
      <c r="E30" s="29">
        <f t="shared" si="3"/>
        <v>0</v>
      </c>
      <c r="F30" s="29">
        <f t="shared" si="4"/>
        <v>0</v>
      </c>
      <c r="G30" s="29">
        <f t="shared" si="5"/>
        <v>1333.3333333333317</v>
      </c>
      <c r="H30" s="29">
        <f t="shared" si="6"/>
        <v>0</v>
      </c>
      <c r="I30" s="30">
        <f t="shared" si="7"/>
        <v>25833.333333333339</v>
      </c>
      <c r="M30" s="31">
        <f t="shared" si="8"/>
        <v>0</v>
      </c>
      <c r="N30" s="31">
        <f t="shared" si="9"/>
        <v>0</v>
      </c>
      <c r="O30" s="31">
        <f t="shared" si="10"/>
        <v>0</v>
      </c>
      <c r="P30" s="31">
        <f t="shared" si="11"/>
        <v>645.83333333333326</v>
      </c>
    </row>
    <row r="31" spans="1:16" x14ac:dyDescent="0.2">
      <c r="A31" s="19">
        <v>5</v>
      </c>
      <c r="B31" s="29">
        <f t="shared" si="0"/>
        <v>0</v>
      </c>
      <c r="C31" s="29">
        <f t="shared" si="1"/>
        <v>0</v>
      </c>
      <c r="D31" s="29">
        <f t="shared" si="2"/>
        <v>41333.333333333343</v>
      </c>
      <c r="E31" s="29">
        <f t="shared" si="3"/>
        <v>0</v>
      </c>
      <c r="F31" s="29">
        <f t="shared" si="4"/>
        <v>233.33333333333334</v>
      </c>
      <c r="G31" s="29">
        <f t="shared" si="5"/>
        <v>0</v>
      </c>
      <c r="H31" s="29">
        <f t="shared" si="6"/>
        <v>0</v>
      </c>
      <c r="I31" s="30">
        <f t="shared" si="7"/>
        <v>25833.333333333328</v>
      </c>
      <c r="M31" s="31">
        <f t="shared" si="8"/>
        <v>1.4210854715202004E-14</v>
      </c>
      <c r="N31" s="31">
        <f t="shared" si="9"/>
        <v>0</v>
      </c>
      <c r="O31" s="31">
        <f t="shared" si="10"/>
        <v>0</v>
      </c>
      <c r="P31" s="31">
        <f t="shared" si="11"/>
        <v>645.83333333333348</v>
      </c>
    </row>
    <row r="32" spans="1:16" x14ac:dyDescent="0.2">
      <c r="A32" s="24">
        <v>6</v>
      </c>
      <c r="B32" s="29">
        <f t="shared" si="0"/>
        <v>0</v>
      </c>
      <c r="C32" s="29">
        <f t="shared" si="1"/>
        <v>0</v>
      </c>
      <c r="D32" s="29">
        <f t="shared" si="2"/>
        <v>41333.333333333343</v>
      </c>
      <c r="E32" s="29">
        <f t="shared" si="3"/>
        <v>0</v>
      </c>
      <c r="F32" s="29">
        <f t="shared" si="4"/>
        <v>1000</v>
      </c>
      <c r="G32" s="29">
        <f t="shared" si="5"/>
        <v>0</v>
      </c>
      <c r="H32" s="29">
        <f t="shared" si="6"/>
        <v>0</v>
      </c>
      <c r="I32" s="30">
        <f t="shared" si="7"/>
        <v>25833.333333333336</v>
      </c>
      <c r="M32" s="31">
        <f t="shared" si="8"/>
        <v>0</v>
      </c>
      <c r="N32" s="31">
        <f t="shared" si="9"/>
        <v>0</v>
      </c>
      <c r="O32" s="31">
        <f t="shared" si="10"/>
        <v>0</v>
      </c>
      <c r="P32" s="31">
        <f t="shared" si="11"/>
        <v>645.83333333333348</v>
      </c>
    </row>
  </sheetData>
  <mergeCells count="31">
    <mergeCell ref="B25:I25"/>
    <mergeCell ref="M25:M26"/>
    <mergeCell ref="N25:N26"/>
    <mergeCell ref="O25:O26"/>
    <mergeCell ref="P25:P26"/>
    <mergeCell ref="A8:D8"/>
    <mergeCell ref="G8:J8"/>
    <mergeCell ref="A24:I24"/>
    <mergeCell ref="M24:P24"/>
    <mergeCell ref="A9:D9"/>
    <mergeCell ref="G9:J9"/>
    <mergeCell ref="A10:D10"/>
    <mergeCell ref="G10:J10"/>
    <mergeCell ref="A11:D11"/>
    <mergeCell ref="G11:J11"/>
    <mergeCell ref="A13:I13"/>
    <mergeCell ref="M13:O13"/>
    <mergeCell ref="M14:N14"/>
    <mergeCell ref="M15:N15"/>
    <mergeCell ref="M16:N16"/>
    <mergeCell ref="A5:D5"/>
    <mergeCell ref="G5:J5"/>
    <mergeCell ref="A6:D6"/>
    <mergeCell ref="G6:J6"/>
    <mergeCell ref="A7:D7"/>
    <mergeCell ref="G7:J7"/>
    <mergeCell ref="A2:N2"/>
    <mergeCell ref="A3:D3"/>
    <mergeCell ref="G3:J3"/>
    <mergeCell ref="A4:D4"/>
    <mergeCell ref="G4:J4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>
              <from>
                <xdr:col>10</xdr:col>
                <xdr:colOff>9525</xdr:colOff>
                <xdr:row>35</xdr:row>
                <xdr:rowOff>0</xdr:rowOff>
              </from>
              <to>
                <xdr:col>14</xdr:col>
                <xdr:colOff>600075</xdr:colOff>
                <xdr:row>41</xdr:row>
                <xdr:rowOff>133350</xdr:rowOff>
              </to>
            </anchor>
          </objectPr>
        </oleObject>
      </mc:Choice>
      <mc:Fallback>
        <oleObject progId="Equation.3" shapeId="1025" r:id="rId3"/>
      </mc:Fallback>
    </mc:AlternateContent>
    <mc:AlternateContent xmlns:mc="http://schemas.openxmlformats.org/markup-compatibility/2006">
      <mc:Choice Requires="x14">
        <oleObject progId="Equation.3" shapeId="1026" r:id="rId5">
          <objectPr defaultSize="0" autoPict="0" r:id="rId6">
            <anchor moveWithCells="1">
              <from>
                <xdr:col>6</xdr:col>
                <xdr:colOff>266700</xdr:colOff>
                <xdr:row>34</xdr:row>
                <xdr:rowOff>9525</xdr:rowOff>
              </from>
              <to>
                <xdr:col>9</xdr:col>
                <xdr:colOff>504825</xdr:colOff>
                <xdr:row>38</xdr:row>
                <xdr:rowOff>152400</xdr:rowOff>
              </to>
            </anchor>
          </objectPr>
        </oleObject>
      </mc:Choice>
      <mc:Fallback>
        <oleObject progId="Equation.3" shapeId="1026" r:id="rId5"/>
      </mc:Fallback>
    </mc:AlternateContent>
    <mc:AlternateContent xmlns:mc="http://schemas.openxmlformats.org/markup-compatibility/2006">
      <mc:Choice Requires="x14">
        <oleObject progId="Equation.3" shapeId="1027" r:id="rId7">
          <objectPr defaultSize="0" autoPict="0" r:id="rId8">
            <anchor moveWithCells="1">
              <from>
                <xdr:col>15</xdr:col>
                <xdr:colOff>161925</xdr:colOff>
                <xdr:row>34</xdr:row>
                <xdr:rowOff>161925</xdr:rowOff>
              </from>
              <to>
                <xdr:col>18</xdr:col>
                <xdr:colOff>9525</xdr:colOff>
                <xdr:row>39</xdr:row>
                <xdr:rowOff>161925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28" r:id="rId9">
          <objectPr defaultSize="0" autoPict="0" r:id="rId10">
            <anchor moveWithCells="1">
              <from>
                <xdr:col>18</xdr:col>
                <xdr:colOff>161925</xdr:colOff>
                <xdr:row>34</xdr:row>
                <xdr:rowOff>19050</xdr:rowOff>
              </from>
              <to>
                <xdr:col>20</xdr:col>
                <xdr:colOff>19050</xdr:colOff>
                <xdr:row>38</xdr:row>
                <xdr:rowOff>161925</xdr:rowOff>
              </to>
            </anchor>
          </objectPr>
        </oleObject>
      </mc:Choice>
      <mc:Fallback>
        <oleObject progId="Equation.3" shapeId="1028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 Planning 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ehsan.elahi</dc:creator>
  <cp:lastModifiedBy>ehsan.elahi</cp:lastModifiedBy>
  <dcterms:created xsi:type="dcterms:W3CDTF">1996-10-14T23:33:28Z</dcterms:created>
  <dcterms:modified xsi:type="dcterms:W3CDTF">2017-08-08T04:44:55Z</dcterms:modified>
</cp:coreProperties>
</file>